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5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<sst xmlns="http://schemas.openxmlformats.org/spreadsheetml/2006/main" count="15" uniqueCount="15">
  <si>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</si>
  <si>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</si>
  <si>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</si>
  <si>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</si>
  <si>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</si>
  <si>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</si>
  <si>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Послеполу-денный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</si>
  <si>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</si>
  <si>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</si>
  <si>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>Сэхэр заканчи-вается</t>
  </si>
  <si>
    <t xml:space="preserve"> Заход солнца Вечерний намаз </t>
  </si>
  <si>
    <t xml:space="preserve">Дни недели </t>
  </si>
  <si>
    <t xml:space="preserve"> 2016 г.                        Январь - Февраль</t>
  </si>
  <si>
    <t>Джумадияль-уля  1438 г.х. / 2017 г.</t>
  </si>
  <si>
    <r>
      <t xml:space="preserve">1438 г.h.    </t>
    </r>
    <r>
      <rPr>
        <sz val="6"/>
        <rFont val="Times New Roman"/>
        <family val="1"/>
      </rPr>
      <t xml:space="preserve"> Джумадияль-уля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</si>
</sst>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ddd"/>
    <numFmt numFmtId="174" formatCode="[$-419]d\ m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"/>
      <name val="Arial Cyr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3"/>
      <name val="Times New Roman"/>
      <family val="1"/>
    </font>
    <font>
      <sz val="11.5"/>
      <color indexed="8"/>
      <name val="Times New Roman"/>
      <family val="1"/>
    </font>
    <font>
      <sz val="6"/>
      <name val="Times New Roman"/>
      <family val="1"/>
    </font>
    <font>
      <sz val="14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/>
    </xf>
    <xf numFmtId="174" fontId="13" fillId="33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73" fontId="13" fillId="34" borderId="10" xfId="0" applyNumberFormat="1" applyFont="1" applyFill="1" applyBorder="1" applyAlignment="1">
      <alignment horizontal="center"/>
    </xf>
    <xf numFmtId="174" fontId="13" fillId="34" borderId="10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20" fontId="47" fillId="0" borderId="10" xfId="0" applyNumberFormat="1" applyFont="1" applyBorder="1" applyAlignment="1">
      <alignment horizontal="center" wrapText="1"/>
    </xf>
    <xf numFmtId="20" fontId="47" fillId="34" borderId="1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90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15" zoomScaleNormal="115" zoomScalePageLayoutView="0" workbookViewId="0" topLeftCell="A2">
      <selection activeCell="A5" sqref="A5:J5"/>
    </sheetView>
  </sheetViews>
  <sheetFormatPr defaultColWidth="9.140625" defaultRowHeight="15"/>
  <cols>
    <col min="1" max="1" width="6.421875" style="1" customWidth="1"/>
    <col min="2" max="2" width="5.8515625" style="1" customWidth="1"/>
    <col min="3" max="3" width="15.8515625" style="1" bestFit="1" customWidth="1"/>
    <col min="4" max="4" width="9.28125" style="1" customWidth="1"/>
    <col min="5" max="5" width="8.7109375" style="1" customWidth="1"/>
    <col min="6" max="6" width="8.8515625" style="1" customWidth="1"/>
    <col min="7" max="8" width="9.57421875" style="1" customWidth="1"/>
    <col min="9" max="9" width="9.00390625" style="1" customWidth="1"/>
    <col min="10" max="10" width="8.7109375" style="1" customWidth="1"/>
    <col min="11" max="16384" width="9.140625" style="1" customWidth="1"/>
  </cols>
  <sheetData>
    <row r="1" spans="1:10" ht="28.5" customHeight="1" hidden="1">
      <c r="A1" s="25"/>
      <c r="B1" s="26"/>
      <c r="C1" s="26"/>
      <c r="D1" s="26"/>
      <c r="E1" s="26"/>
      <c r="F1" s="26"/>
      <c r="G1" s="26"/>
      <c r="H1" s="26"/>
      <c r="I1" s="26"/>
      <c r="J1" s="26"/>
    </row>
    <row r="2" spans="1:10" ht="38.25" customHeight="1">
      <c r="A2" s="24" t="s">
        <v>0</v>
      </c>
      <c r="B2" s="24"/>
      <c r="C2" s="24"/>
      <c r="D2" s="24"/>
      <c r="F2" s="3"/>
      <c r="G2" s="24" t="s">
        <v>1</v>
      </c>
      <c r="H2" s="24"/>
      <c r="I2" s="24"/>
      <c r="J2" s="24"/>
    </row>
    <row r="3" spans="1:10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7.25" customHeight="1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7.5" customHeight="1" hidden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8.75" hidden="1">
      <c r="A7" s="4"/>
      <c r="B7" s="4"/>
      <c r="C7" s="4"/>
      <c r="D7" s="5"/>
      <c r="E7" s="5"/>
      <c r="F7" s="5"/>
      <c r="G7" s="5"/>
      <c r="H7" s="6"/>
      <c r="I7" s="4"/>
      <c r="J7" s="4"/>
    </row>
    <row r="8" spans="1:10" ht="15" hidden="1">
      <c r="A8" s="7"/>
      <c r="B8" s="7"/>
      <c r="C8" s="7"/>
      <c r="D8" s="8">
        <v>0.08333333333333333</v>
      </c>
      <c r="E8" s="8">
        <v>0.06944444444444443</v>
      </c>
      <c r="F8" s="8"/>
      <c r="G8" s="8"/>
      <c r="H8" s="8">
        <v>0.06944444444444443</v>
      </c>
      <c r="I8" s="8"/>
      <c r="J8" s="8">
        <v>0.06944444444444443</v>
      </c>
    </row>
    <row r="9" spans="1:10" ht="33" customHeight="1">
      <c r="A9" s="2" t="s">
        <v>14</v>
      </c>
      <c r="B9" s="2" t="s">
        <v>11</v>
      </c>
      <c r="C9" s="2" t="s">
        <v>12</v>
      </c>
      <c r="D9" s="2" t="s">
        <v>9</v>
      </c>
      <c r="E9" s="2" t="s">
        <v>3</v>
      </c>
      <c r="F9" s="19" t="s">
        <v>4</v>
      </c>
      <c r="G9" s="19" t="s">
        <v>5</v>
      </c>
      <c r="H9" s="19" t="s">
        <v>6</v>
      </c>
      <c r="I9" s="19" t="s">
        <v>10</v>
      </c>
      <c r="J9" s="2" t="s">
        <v>7</v>
      </c>
    </row>
    <row r="10" spans="1:10" ht="18.75">
      <c r="A10" s="11">
        <v>1</v>
      </c>
      <c r="B10" s="12">
        <v>42764</v>
      </c>
      <c r="C10" s="13" t="str">
        <f>T("29 января")</f>
        <v>29 января</v>
      </c>
      <c r="D10" s="9">
        <f aca="true" t="shared" si="0" ref="D10:D37">F10-$D$8</f>
        <v>0.28611111111111115</v>
      </c>
      <c r="E10" s="17">
        <f aca="true" t="shared" si="1" ref="E10:E37">F10-$E$8</f>
        <v>0.30000000000000004</v>
      </c>
      <c r="F10" s="22">
        <v>0.36944444444444446</v>
      </c>
      <c r="G10" s="9">
        <v>0.5555555555555556</v>
      </c>
      <c r="H10" s="9">
        <f>I10-$J$8</f>
        <v>0.6555555555555556</v>
      </c>
      <c r="I10" s="22">
        <v>0.725</v>
      </c>
      <c r="J10" s="18">
        <f aca="true" t="shared" si="2" ref="J10:J34">I10+$J$8</f>
        <v>0.7944444444444444</v>
      </c>
    </row>
    <row r="11" spans="1:10" ht="18.75">
      <c r="A11" s="11">
        <v>2</v>
      </c>
      <c r="B11" s="12">
        <v>42765</v>
      </c>
      <c r="C11" s="13" t="str">
        <f>T("30 января")</f>
        <v>30 января</v>
      </c>
      <c r="D11" s="9">
        <f t="shared" si="0"/>
        <v>0.28541666666666665</v>
      </c>
      <c r="E11" s="17">
        <f t="shared" si="1"/>
        <v>0.29930555555555555</v>
      </c>
      <c r="F11" s="22">
        <v>0.36874999999999997</v>
      </c>
      <c r="G11" s="9">
        <v>0.5555555555555556</v>
      </c>
      <c r="H11" s="9">
        <f>I11-$J$8</f>
        <v>0.6569444444444444</v>
      </c>
      <c r="I11" s="22">
        <v>0.7263888888888889</v>
      </c>
      <c r="J11" s="18">
        <f t="shared" si="2"/>
        <v>0.7958333333333333</v>
      </c>
    </row>
    <row r="12" spans="1:10" ht="18.75">
      <c r="A12" s="11">
        <v>3</v>
      </c>
      <c r="B12" s="12">
        <v>42766</v>
      </c>
      <c r="C12" s="13" t="str">
        <f>T("31 января")</f>
        <v>31 января</v>
      </c>
      <c r="D12" s="9">
        <f t="shared" si="0"/>
        <v>0.28402777777777777</v>
      </c>
      <c r="E12" s="17">
        <f t="shared" si="1"/>
        <v>0.29791666666666666</v>
      </c>
      <c r="F12" s="22">
        <v>0.3673611111111111</v>
      </c>
      <c r="G12" s="9">
        <v>0.5555555555555556</v>
      </c>
      <c r="H12" s="9">
        <f>I12-$J$8</f>
        <v>0.6583333333333333</v>
      </c>
      <c r="I12" s="22">
        <v>0.7277777777777777</v>
      </c>
      <c r="J12" s="18">
        <f t="shared" si="2"/>
        <v>0.7972222222222222</v>
      </c>
    </row>
    <row r="13" spans="1:10" ht="18.75">
      <c r="A13" s="11">
        <v>4</v>
      </c>
      <c r="B13" s="12">
        <v>42767</v>
      </c>
      <c r="C13" s="13" t="str">
        <f>T("1 февраля")</f>
        <v>1 февраля</v>
      </c>
      <c r="D13" s="9">
        <f t="shared" si="0"/>
        <v>0.2826388888888889</v>
      </c>
      <c r="E13" s="17">
        <f t="shared" si="1"/>
        <v>0.2965277777777778</v>
      </c>
      <c r="F13" s="22">
        <v>0.3659722222222222</v>
      </c>
      <c r="G13" s="9">
        <v>0.5555555555555556</v>
      </c>
      <c r="H13" s="9">
        <f aca="true" t="shared" si="3" ref="H13:H37">I13-$J$8</f>
        <v>0.6597222222222222</v>
      </c>
      <c r="I13" s="22">
        <v>0.7291666666666666</v>
      </c>
      <c r="J13" s="18">
        <f t="shared" si="2"/>
        <v>0.798611111111111</v>
      </c>
    </row>
    <row r="14" spans="1:10" ht="18.75">
      <c r="A14" s="11">
        <v>5</v>
      </c>
      <c r="B14" s="12">
        <v>42768</v>
      </c>
      <c r="C14" s="13" t="str">
        <f>T("2 февраля")</f>
        <v>2 февраля</v>
      </c>
      <c r="D14" s="9">
        <f t="shared" si="0"/>
        <v>0.28125</v>
      </c>
      <c r="E14" s="17">
        <f t="shared" si="1"/>
        <v>0.2951388888888889</v>
      </c>
      <c r="F14" s="22">
        <v>0.3645833333333333</v>
      </c>
      <c r="G14" s="9">
        <v>0.5555555555555556</v>
      </c>
      <c r="H14" s="9">
        <f t="shared" si="3"/>
        <v>0.6618055555555556</v>
      </c>
      <c r="I14" s="22">
        <v>0.7312500000000001</v>
      </c>
      <c r="J14" s="18">
        <f t="shared" si="2"/>
        <v>0.8006944444444445</v>
      </c>
    </row>
    <row r="15" spans="1:10" ht="18.75">
      <c r="A15" s="14">
        <v>6</v>
      </c>
      <c r="B15" s="15">
        <v>42769</v>
      </c>
      <c r="C15" s="16" t="str">
        <f>T("3 февраля")</f>
        <v>3 февраля</v>
      </c>
      <c r="D15" s="10">
        <f t="shared" si="0"/>
        <v>0.2798611111111111</v>
      </c>
      <c r="E15" s="20">
        <f t="shared" si="1"/>
        <v>0.29375</v>
      </c>
      <c r="F15" s="23">
        <v>0.36319444444444443</v>
      </c>
      <c r="G15" s="10">
        <v>0.5555555555555556</v>
      </c>
      <c r="H15" s="10">
        <f t="shared" si="3"/>
        <v>0.6631944444444444</v>
      </c>
      <c r="I15" s="23">
        <v>0.7326388888888888</v>
      </c>
      <c r="J15" s="21">
        <f t="shared" si="2"/>
        <v>0.8020833333333333</v>
      </c>
    </row>
    <row r="16" spans="1:10" ht="18.75">
      <c r="A16" s="11">
        <v>7</v>
      </c>
      <c r="B16" s="12">
        <v>42770</v>
      </c>
      <c r="C16" s="13" t="str">
        <f>T("4 февраля")</f>
        <v>4 февраля</v>
      </c>
      <c r="D16" s="9">
        <f t="shared" si="0"/>
        <v>0.27847222222222223</v>
      </c>
      <c r="E16" s="17">
        <f t="shared" si="1"/>
        <v>0.2923611111111111</v>
      </c>
      <c r="F16" s="22">
        <v>0.36180555555555555</v>
      </c>
      <c r="G16" s="9">
        <v>0.5555555555555556</v>
      </c>
      <c r="H16" s="9">
        <f t="shared" si="3"/>
        <v>0.6645833333333334</v>
      </c>
      <c r="I16" s="22">
        <v>0.7340277777777778</v>
      </c>
      <c r="J16" s="18">
        <f t="shared" si="2"/>
        <v>0.8034722222222223</v>
      </c>
    </row>
    <row r="17" spans="1:10" ht="18.75">
      <c r="A17" s="11">
        <v>8</v>
      </c>
      <c r="B17" s="12">
        <v>42771</v>
      </c>
      <c r="C17" s="13" t="str">
        <f>T("5 февраля")</f>
        <v>5 февраля</v>
      </c>
      <c r="D17" s="9">
        <f t="shared" si="0"/>
        <v>0.27708333333333335</v>
      </c>
      <c r="E17" s="17">
        <f t="shared" si="1"/>
        <v>0.29097222222222224</v>
      </c>
      <c r="F17" s="22">
        <v>0.36041666666666666</v>
      </c>
      <c r="G17" s="9">
        <v>0.5555555555555556</v>
      </c>
      <c r="H17" s="9">
        <f t="shared" si="3"/>
        <v>0.6659722222222222</v>
      </c>
      <c r="I17" s="22">
        <v>0.7354166666666666</v>
      </c>
      <c r="J17" s="18">
        <f t="shared" si="2"/>
        <v>0.804861111111111</v>
      </c>
    </row>
    <row r="18" spans="1:10" ht="18.75">
      <c r="A18" s="11">
        <v>9</v>
      </c>
      <c r="B18" s="12">
        <v>42772</v>
      </c>
      <c r="C18" s="13" t="str">
        <f>T("6 февраля")</f>
        <v>6 февраля</v>
      </c>
      <c r="D18" s="9">
        <f t="shared" si="0"/>
        <v>0.27569444444444446</v>
      </c>
      <c r="E18" s="17">
        <f t="shared" si="1"/>
        <v>0.28958333333333336</v>
      </c>
      <c r="F18" s="22">
        <v>0.3590277777777778</v>
      </c>
      <c r="G18" s="9">
        <v>0.5555555555555556</v>
      </c>
      <c r="H18" s="9">
        <f t="shared" si="3"/>
        <v>0.6673611111111112</v>
      </c>
      <c r="I18" s="22">
        <v>0.7368055555555556</v>
      </c>
      <c r="J18" s="18">
        <f t="shared" si="2"/>
        <v>0.80625</v>
      </c>
    </row>
    <row r="19" spans="1:10" ht="18.75">
      <c r="A19" s="11">
        <v>10</v>
      </c>
      <c r="B19" s="12">
        <v>42773</v>
      </c>
      <c r="C19" s="13" t="str">
        <f>T("7 февраля")</f>
        <v>7 февраля</v>
      </c>
      <c r="D19" s="9">
        <f t="shared" si="0"/>
        <v>0.275</v>
      </c>
      <c r="E19" s="17">
        <f t="shared" si="1"/>
        <v>0.2888888888888889</v>
      </c>
      <c r="F19" s="22">
        <v>0.35833333333333334</v>
      </c>
      <c r="G19" s="9">
        <v>0.5555555555555556</v>
      </c>
      <c r="H19" s="9">
        <f t="shared" si="3"/>
        <v>0.66875</v>
      </c>
      <c r="I19" s="22">
        <v>0.7381944444444444</v>
      </c>
      <c r="J19" s="18">
        <f t="shared" si="2"/>
        <v>0.8076388888888888</v>
      </c>
    </row>
    <row r="20" spans="1:10" ht="18.75">
      <c r="A20" s="11">
        <v>11</v>
      </c>
      <c r="B20" s="12">
        <v>42774</v>
      </c>
      <c r="C20" s="13" t="str">
        <f>T("8 февраля")</f>
        <v>8 февраля</v>
      </c>
      <c r="D20" s="9">
        <f t="shared" si="0"/>
        <v>0.2729166666666667</v>
      </c>
      <c r="E20" s="17">
        <f t="shared" si="1"/>
        <v>0.2868055555555556</v>
      </c>
      <c r="F20" s="22">
        <v>0.35625</v>
      </c>
      <c r="G20" s="9">
        <v>0.5555555555555556</v>
      </c>
      <c r="H20" s="9">
        <f t="shared" si="3"/>
        <v>0.670138888888889</v>
      </c>
      <c r="I20" s="22">
        <v>0.7395833333333334</v>
      </c>
      <c r="J20" s="18">
        <f t="shared" si="2"/>
        <v>0.8090277777777778</v>
      </c>
    </row>
    <row r="21" spans="1:10" ht="18.75">
      <c r="A21" s="11">
        <v>12</v>
      </c>
      <c r="B21" s="12">
        <v>42775</v>
      </c>
      <c r="C21" s="13" t="str">
        <f>T("9 февраля")</f>
        <v>9 февраля</v>
      </c>
      <c r="D21" s="9">
        <f t="shared" si="0"/>
        <v>0.2715277777777778</v>
      </c>
      <c r="E21" s="17">
        <f t="shared" si="1"/>
        <v>0.2854166666666667</v>
      </c>
      <c r="F21" s="22">
        <v>0.3548611111111111</v>
      </c>
      <c r="G21" s="9">
        <v>0.5555555555555556</v>
      </c>
      <c r="H21" s="9">
        <f t="shared" si="3"/>
        <v>0.6722222222222223</v>
      </c>
      <c r="I21" s="22">
        <v>0.7416666666666667</v>
      </c>
      <c r="J21" s="18">
        <f t="shared" si="2"/>
        <v>0.8111111111111111</v>
      </c>
    </row>
    <row r="22" spans="1:10" ht="18.75">
      <c r="A22" s="14">
        <v>13</v>
      </c>
      <c r="B22" s="15">
        <v>42776</v>
      </c>
      <c r="C22" s="16" t="str">
        <f>T("10 февраля")</f>
        <v>10 февраля</v>
      </c>
      <c r="D22" s="10">
        <f t="shared" si="0"/>
        <v>0.2701388888888889</v>
      </c>
      <c r="E22" s="20">
        <f t="shared" si="1"/>
        <v>0.28402777777777777</v>
      </c>
      <c r="F22" s="23">
        <v>0.3534722222222222</v>
      </c>
      <c r="G22" s="10">
        <v>0.5555555555555556</v>
      </c>
      <c r="H22" s="10">
        <f t="shared" si="3"/>
        <v>0.673611111111111</v>
      </c>
      <c r="I22" s="23">
        <v>0.7430555555555555</v>
      </c>
      <c r="J22" s="21">
        <f t="shared" si="2"/>
        <v>0.8124999999999999</v>
      </c>
    </row>
    <row r="23" spans="1:10" ht="18.75">
      <c r="A23" s="11">
        <v>14</v>
      </c>
      <c r="B23" s="12">
        <v>42777</v>
      </c>
      <c r="C23" s="13" t="str">
        <f>T("11 февраля")</f>
        <v>11 февраля</v>
      </c>
      <c r="D23" s="9">
        <f t="shared" si="0"/>
        <v>0.26875</v>
      </c>
      <c r="E23" s="17">
        <f t="shared" si="1"/>
        <v>0.2826388888888889</v>
      </c>
      <c r="F23" s="22">
        <v>0.3520833333333333</v>
      </c>
      <c r="G23" s="9">
        <v>0.5555555555555556</v>
      </c>
      <c r="H23" s="9">
        <f t="shared" si="3"/>
        <v>0.675</v>
      </c>
      <c r="I23" s="22">
        <v>0.7444444444444445</v>
      </c>
      <c r="J23" s="18">
        <f t="shared" si="2"/>
        <v>0.8138888888888889</v>
      </c>
    </row>
    <row r="24" spans="1:10" ht="18.75">
      <c r="A24" s="11">
        <v>15</v>
      </c>
      <c r="B24" s="12">
        <v>42778</v>
      </c>
      <c r="C24" s="13" t="str">
        <f>T("12 февраля")</f>
        <v>12 февраля</v>
      </c>
      <c r="D24" s="9">
        <f t="shared" si="0"/>
        <v>0.2673611111111111</v>
      </c>
      <c r="E24" s="17">
        <f t="shared" si="1"/>
        <v>0.28125</v>
      </c>
      <c r="F24" s="22">
        <v>0.3506944444444444</v>
      </c>
      <c r="G24" s="9">
        <v>0.5555555555555556</v>
      </c>
      <c r="H24" s="9">
        <f t="shared" si="3"/>
        <v>0.6763888888888888</v>
      </c>
      <c r="I24" s="22">
        <v>0.7458333333333332</v>
      </c>
      <c r="J24" s="18">
        <f t="shared" si="2"/>
        <v>0.8152777777777777</v>
      </c>
    </row>
    <row r="25" spans="1:10" ht="18.75">
      <c r="A25" s="11">
        <v>16</v>
      </c>
      <c r="B25" s="12">
        <v>42779</v>
      </c>
      <c r="C25" s="13" t="str">
        <f>T("13 февраля")</f>
        <v>13 февраля</v>
      </c>
      <c r="D25" s="9">
        <f t="shared" si="0"/>
        <v>0.2659722222222222</v>
      </c>
      <c r="E25" s="17">
        <f t="shared" si="1"/>
        <v>0.2798611111111111</v>
      </c>
      <c r="F25" s="22">
        <v>0.34930555555555554</v>
      </c>
      <c r="G25" s="9">
        <v>0.5555555555555556</v>
      </c>
      <c r="H25" s="9">
        <f t="shared" si="3"/>
        <v>0.6777777777777778</v>
      </c>
      <c r="I25" s="22">
        <v>0.7472222222222222</v>
      </c>
      <c r="J25" s="18">
        <f t="shared" si="2"/>
        <v>0.8166666666666667</v>
      </c>
    </row>
    <row r="26" spans="1:10" ht="18.75">
      <c r="A26" s="11">
        <v>17</v>
      </c>
      <c r="B26" s="12">
        <v>42780</v>
      </c>
      <c r="C26" s="13" t="str">
        <f>T("14 февраля")</f>
        <v>14 февраля</v>
      </c>
      <c r="D26" s="9">
        <f t="shared" si="0"/>
        <v>0.26458333333333334</v>
      </c>
      <c r="E26" s="17">
        <f t="shared" si="1"/>
        <v>0.27847222222222223</v>
      </c>
      <c r="F26" s="22">
        <v>0.34791666666666665</v>
      </c>
      <c r="G26" s="9">
        <v>0.5555555555555556</v>
      </c>
      <c r="H26" s="9">
        <f t="shared" si="3"/>
        <v>0.6791666666666666</v>
      </c>
      <c r="I26" s="22">
        <v>0.748611111111111</v>
      </c>
      <c r="J26" s="18">
        <f t="shared" si="2"/>
        <v>0.8180555555555554</v>
      </c>
    </row>
    <row r="27" spans="1:10" ht="18.75">
      <c r="A27" s="11">
        <v>18</v>
      </c>
      <c r="B27" s="12">
        <v>42781</v>
      </c>
      <c r="C27" s="13" t="str">
        <f>T("15 февраля")</f>
        <v>15 февраля</v>
      </c>
      <c r="D27" s="9">
        <f t="shared" si="0"/>
        <v>0.26319444444444445</v>
      </c>
      <c r="E27" s="17">
        <f t="shared" si="1"/>
        <v>0.27708333333333335</v>
      </c>
      <c r="F27" s="22">
        <v>0.34652777777777777</v>
      </c>
      <c r="G27" s="9">
        <v>0.5555555555555556</v>
      </c>
      <c r="H27" s="9">
        <f t="shared" si="3"/>
        <v>0.6805555555555556</v>
      </c>
      <c r="I27" s="22">
        <v>0.75</v>
      </c>
      <c r="J27" s="18">
        <f t="shared" si="2"/>
        <v>0.8194444444444444</v>
      </c>
    </row>
    <row r="28" spans="1:10" ht="18.75">
      <c r="A28" s="11">
        <v>19</v>
      </c>
      <c r="B28" s="12">
        <v>42782</v>
      </c>
      <c r="C28" s="13" t="str">
        <f>T("16 февраля")</f>
        <v>16 февраля</v>
      </c>
      <c r="D28" s="9">
        <f t="shared" si="0"/>
        <v>0.2611111111111112</v>
      </c>
      <c r="E28" s="17">
        <f t="shared" si="1"/>
        <v>0.2750000000000001</v>
      </c>
      <c r="F28" s="22">
        <v>0.3444444444444445</v>
      </c>
      <c r="G28" s="9">
        <v>0.5555555555555556</v>
      </c>
      <c r="H28" s="9">
        <f t="shared" si="3"/>
        <v>0.6819444444444446</v>
      </c>
      <c r="I28" s="22">
        <v>0.751388888888889</v>
      </c>
      <c r="J28" s="18">
        <f t="shared" si="2"/>
        <v>0.8208333333333334</v>
      </c>
    </row>
    <row r="29" spans="1:10" ht="18.75">
      <c r="A29" s="14">
        <v>20</v>
      </c>
      <c r="B29" s="15">
        <v>42783</v>
      </c>
      <c r="C29" s="16" t="str">
        <f>T("17 февраля")</f>
        <v>17 февраля</v>
      </c>
      <c r="D29" s="10">
        <f t="shared" si="0"/>
        <v>0.2597222222222222</v>
      </c>
      <c r="E29" s="20">
        <f t="shared" si="1"/>
        <v>0.2736111111111111</v>
      </c>
      <c r="F29" s="23">
        <v>0.3430555555555555</v>
      </c>
      <c r="G29" s="10">
        <v>0.5555555555555556</v>
      </c>
      <c r="H29" s="10">
        <f t="shared" si="3"/>
        <v>0.6840277777777778</v>
      </c>
      <c r="I29" s="23">
        <v>0.7534722222222222</v>
      </c>
      <c r="J29" s="21">
        <f t="shared" si="2"/>
        <v>0.8229166666666666</v>
      </c>
    </row>
    <row r="30" spans="1:10" ht="18.75">
      <c r="A30" s="11">
        <v>21</v>
      </c>
      <c r="B30" s="12">
        <v>42784</v>
      </c>
      <c r="C30" s="13" t="str">
        <f>T("18 февраля")</f>
        <v>18 февраля</v>
      </c>
      <c r="D30" s="9">
        <f t="shared" si="0"/>
        <v>0.2583333333333333</v>
      </c>
      <c r="E30" s="17">
        <f t="shared" si="1"/>
        <v>0.2722222222222222</v>
      </c>
      <c r="F30" s="22">
        <v>0.3416666666666666</v>
      </c>
      <c r="G30" s="9">
        <v>0.5555555555555556</v>
      </c>
      <c r="H30" s="9">
        <f t="shared" si="3"/>
        <v>0.6854166666666667</v>
      </c>
      <c r="I30" s="22">
        <v>0.7548611111111111</v>
      </c>
      <c r="J30" s="18">
        <f t="shared" si="2"/>
        <v>0.8243055555555555</v>
      </c>
    </row>
    <row r="31" spans="1:10" ht="18.75">
      <c r="A31" s="11">
        <v>22</v>
      </c>
      <c r="B31" s="12">
        <v>42785</v>
      </c>
      <c r="C31" s="13" t="str">
        <f>T("19 февраля")</f>
        <v>19 февраля</v>
      </c>
      <c r="D31" s="9">
        <f t="shared" si="0"/>
        <v>0.2569444444444444</v>
      </c>
      <c r="E31" s="17">
        <f t="shared" si="1"/>
        <v>0.2708333333333333</v>
      </c>
      <c r="F31" s="22">
        <v>0.34027777777777773</v>
      </c>
      <c r="G31" s="9">
        <v>0.5555555555555556</v>
      </c>
      <c r="H31" s="9">
        <f t="shared" si="3"/>
        <v>0.6868055555555556</v>
      </c>
      <c r="I31" s="22">
        <v>0.75625</v>
      </c>
      <c r="J31" s="18">
        <f t="shared" si="2"/>
        <v>0.8256944444444444</v>
      </c>
    </row>
    <row r="32" spans="1:10" ht="18.75">
      <c r="A32" s="11">
        <v>23</v>
      </c>
      <c r="B32" s="12">
        <v>42786</v>
      </c>
      <c r="C32" s="13" t="str">
        <f>T("20 февраля")</f>
        <v>20 февраля</v>
      </c>
      <c r="D32" s="9">
        <f t="shared" si="0"/>
        <v>0.25486111111111115</v>
      </c>
      <c r="E32" s="17">
        <f t="shared" si="1"/>
        <v>0.26875000000000004</v>
      </c>
      <c r="F32" s="22">
        <v>0.33819444444444446</v>
      </c>
      <c r="G32" s="9">
        <v>0.5555555555555556</v>
      </c>
      <c r="H32" s="9">
        <f t="shared" si="3"/>
        <v>0.6881944444444444</v>
      </c>
      <c r="I32" s="22">
        <v>0.7576388888888889</v>
      </c>
      <c r="J32" s="18">
        <f t="shared" si="2"/>
        <v>0.8270833333333333</v>
      </c>
    </row>
    <row r="33" spans="1:10" ht="18.75">
      <c r="A33" s="11">
        <v>24</v>
      </c>
      <c r="B33" s="12">
        <v>42787</v>
      </c>
      <c r="C33" s="13" t="str">
        <f>T("21 февраля")</f>
        <v>21 февраля</v>
      </c>
      <c r="D33" s="9">
        <f t="shared" si="0"/>
        <v>0.25347222222222227</v>
      </c>
      <c r="E33" s="17">
        <f t="shared" si="1"/>
        <v>0.26736111111111116</v>
      </c>
      <c r="F33" s="22">
        <v>0.3368055555555556</v>
      </c>
      <c r="G33" s="9">
        <v>0.5555555555555556</v>
      </c>
      <c r="H33" s="9">
        <f t="shared" si="3"/>
        <v>0.6895833333333333</v>
      </c>
      <c r="I33" s="22">
        <v>0.7590277777777777</v>
      </c>
      <c r="J33" s="18">
        <f t="shared" si="2"/>
        <v>0.8284722222222222</v>
      </c>
    </row>
    <row r="34" spans="1:10" ht="18.75">
      <c r="A34" s="11">
        <v>25</v>
      </c>
      <c r="B34" s="12">
        <v>42788</v>
      </c>
      <c r="C34" s="13" t="str">
        <f>T("22 февраля")</f>
        <v>22 февраля</v>
      </c>
      <c r="D34" s="9">
        <f t="shared" si="0"/>
        <v>0.2520833333333334</v>
      </c>
      <c r="E34" s="17">
        <f t="shared" si="1"/>
        <v>0.2659722222222223</v>
      </c>
      <c r="F34" s="22">
        <v>0.3354166666666667</v>
      </c>
      <c r="G34" s="9">
        <v>0.5555555555555556</v>
      </c>
      <c r="H34" s="9">
        <f t="shared" si="3"/>
        <v>0.6909722222222222</v>
      </c>
      <c r="I34" s="22">
        <v>0.7604166666666666</v>
      </c>
      <c r="J34" s="18">
        <f t="shared" si="2"/>
        <v>0.829861111111111</v>
      </c>
    </row>
    <row r="35" spans="1:10" ht="18.75">
      <c r="A35" s="11">
        <v>26</v>
      </c>
      <c r="B35" s="12">
        <v>42789</v>
      </c>
      <c r="C35" s="13" t="str">
        <f>T("23 февраля")</f>
        <v>23 февраля</v>
      </c>
      <c r="D35" s="9">
        <f t="shared" si="0"/>
        <v>0.25</v>
      </c>
      <c r="E35" s="17">
        <f t="shared" si="1"/>
        <v>0.2638888888888889</v>
      </c>
      <c r="F35" s="22">
        <v>0.3333333333333333</v>
      </c>
      <c r="G35" s="9">
        <v>0.5555555555555556</v>
      </c>
      <c r="H35" s="9">
        <f t="shared" si="3"/>
        <v>0.6923611111111112</v>
      </c>
      <c r="I35" s="22">
        <v>0.7618055555555556</v>
      </c>
      <c r="J35" s="18">
        <f>I35+$J$8</f>
        <v>0.83125</v>
      </c>
    </row>
    <row r="36" spans="1:10" ht="18.75">
      <c r="A36" s="14">
        <v>27</v>
      </c>
      <c r="B36" s="15">
        <v>42790</v>
      </c>
      <c r="C36" s="16" t="str">
        <f>T("24 февраля")</f>
        <v>24 февраля</v>
      </c>
      <c r="D36" s="10">
        <f t="shared" si="0"/>
        <v>0.24861111111111112</v>
      </c>
      <c r="E36" s="20">
        <f t="shared" si="1"/>
        <v>0.2625</v>
      </c>
      <c r="F36" s="23">
        <v>0.33194444444444443</v>
      </c>
      <c r="G36" s="10">
        <v>0.5555555555555556</v>
      </c>
      <c r="H36" s="10">
        <f t="shared" si="3"/>
        <v>0.69375</v>
      </c>
      <c r="I36" s="23">
        <v>0.7631944444444444</v>
      </c>
      <c r="J36" s="21">
        <f>I36+$J$8</f>
        <v>0.8326388888888888</v>
      </c>
    </row>
    <row r="37" spans="1:10" ht="18.75">
      <c r="A37" s="11">
        <v>28</v>
      </c>
      <c r="B37" s="12">
        <v>42791</v>
      </c>
      <c r="C37" s="13" t="str">
        <f>T("25 февраля")</f>
        <v>25 февраля</v>
      </c>
      <c r="D37" s="9">
        <f t="shared" si="0"/>
        <v>0.24722222222222223</v>
      </c>
      <c r="E37" s="17">
        <f t="shared" si="1"/>
        <v>0.2611111111111111</v>
      </c>
      <c r="F37" s="22">
        <v>0.33055555555555555</v>
      </c>
      <c r="G37" s="9">
        <v>0.5555555555555556</v>
      </c>
      <c r="H37" s="9">
        <f t="shared" si="3"/>
        <v>0.695138888888889</v>
      </c>
      <c r="I37" s="22">
        <v>0.7645833333333334</v>
      </c>
      <c r="J37" s="18">
        <f>I37+$J$8</f>
        <v>0.8340277777777778</v>
      </c>
    </row>
    <row r="38" spans="1:10" ht="18.75">
      <c r="A38" s="11">
        <v>29</v>
      </c>
      <c r="B38" s="12">
        <v>42792</v>
      </c>
      <c r="C38" s="13" t="str">
        <f>T("26 февраля")</f>
        <v>26 февраля</v>
      </c>
      <c r="D38" s="9">
        <f>F38-$D$8</f>
        <v>0.2451388888888889</v>
      </c>
      <c r="E38" s="17">
        <f>F38-$E$8</f>
        <v>0.2590277777777778</v>
      </c>
      <c r="F38" s="22">
        <v>0.3284722222222222</v>
      </c>
      <c r="G38" s="9">
        <v>0.5555555555555556</v>
      </c>
      <c r="H38" s="9">
        <f>I38-$J$8</f>
        <v>0.6965277777777777</v>
      </c>
      <c r="I38" s="22">
        <v>0.7659722222222222</v>
      </c>
      <c r="J38" s="18">
        <f>I38+$J$8</f>
        <v>0.8354166666666666</v>
      </c>
    </row>
    <row r="39" spans="1:10" ht="18.75" customHeight="1">
      <c r="A39" s="11">
        <v>30</v>
      </c>
      <c r="B39" s="12">
        <v>42793</v>
      </c>
      <c r="C39" s="13" t="str">
        <f>T("27 февраля")</f>
        <v>27 февраля</v>
      </c>
      <c r="D39" s="9">
        <f>F39-$D$8</f>
        <v>0.24375000000000002</v>
      </c>
      <c r="E39" s="17">
        <f>F39-$E$8</f>
        <v>0.2576388888888889</v>
      </c>
      <c r="F39" s="22">
        <v>0.32708333333333334</v>
      </c>
      <c r="G39" s="9">
        <v>0.5555555555555556</v>
      </c>
      <c r="H39" s="9">
        <f>I39-$J$8</f>
        <v>0.6979166666666667</v>
      </c>
      <c r="I39" s="22">
        <v>0.7673611111111112</v>
      </c>
      <c r="J39" s="18">
        <f>I39+$J$8</f>
        <v>0.8368055555555556</v>
      </c>
    </row>
    <row r="40" spans="1:10" ht="1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2" spans="1:10" ht="13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</row>
  </sheetData>
  <sheetProtection/>
  <mergeCells count="9">
    <mergeCell ref="G2:J2"/>
    <mergeCell ref="A2:D2"/>
    <mergeCell ref="A1:J1"/>
    <mergeCell ref="A40:J40"/>
    <mergeCell ref="A42:J42"/>
    <mergeCell ref="A3:J3"/>
    <mergeCell ref="A6:J6"/>
    <mergeCell ref="A5:J5"/>
    <mergeCell ref="A4:J4"/>
  </mergeCells>
  <printOptions/>
  <pageMargins left="0.5118110236220472" right="0.5118110236220472" top="0.5511811023622047" bottom="0.5511811023622047" header="0.3149606299212598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TEST</cp:lastModifiedBy>
  <cp:lastPrinted>2016-12-22T06:33:15Z</cp:lastPrinted>
  <dcterms:created xsi:type="dcterms:W3CDTF">2015-07-30T17:10:41Z</dcterms:created>
  <dcterms:modified xsi:type="dcterms:W3CDTF">2017-02-01T13:31:37Z</dcterms:modified>
  <cp:category/>
  <cp:version/>
  <cp:contentType/>
  <cp:contentStatus/>
</cp:coreProperties>
</file>