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4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<sst xmlns="http://schemas.openxmlformats.org/spreadsheetml/2006/main" count="17" uniqueCount="17">
  <si>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Центральное Духовное Управление
Мусульман России</t>
  </si>
  <si>
    <t>Региональное Духовное Управление Мусульман
Челябинской и Курганской областей</t>
  </si>
  <si>
    <t>Время намазов для  г. Челябинска</t>
  </si>
  <si>
    <t>Утренний намаз</t>
  </si>
  <si>
    <t>Восход солнца</t>
  </si>
  <si>
    <t>Обеденный намаз</t>
  </si>
  <si>
    <t>Послеполу-денный намаз</t>
  </si>
  <si>
    <t>Ночной намаз</t>
  </si>
  <si>
    <t>Данные о времени захода и восхода солнца предоставлены Астрокомплексом г.Челябинска.</t>
  </si>
  <si>
    <t>Сэхэр заканчи-вается</t>
  </si>
  <si>
    <t xml:space="preserve"> Заход солнца Вечерний намаз </t>
  </si>
  <si>
    <t xml:space="preserve">Дни недели </t>
  </si>
  <si>
    <t>Шәгъбан 1438 г.х. / 2017 г.</t>
  </si>
  <si>
    <r>
      <t xml:space="preserve">1438 г.h.    </t>
    </r>
    <r>
      <rPr>
        <sz val="6"/>
        <rFont val="Times New Roman"/>
        <family val="1"/>
      </rPr>
      <t xml:space="preserve"> Шәгъбан</t>
    </r>
  </si>
  <si>
    <t xml:space="preserve"> 2017 г.                        Апрель-Май</t>
  </si>
  <si>
    <t>"14/15 Шагбан (10/11 мая) - Ночь очищения от грехов - Ляйлят-аль-Бараат - Ночь Бараат</t>
  </si>
  <si>
    <t xml:space="preserve">30 Шагбан (26 мая - пятница) - с заходом солнца начинается месяц Рамазан"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</si>
</sst>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;@"/>
    <numFmt numFmtId="173" formatCode="ddd"/>
    <numFmt numFmtId="174" formatCode="[$-419]d\ mmm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"/>
      <name val="Arial Cyr"/>
      <family val="2"/>
    </font>
    <font>
      <sz val="7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i/>
      <sz val="13"/>
      <name val="Times New Roman"/>
      <family val="1"/>
    </font>
    <font>
      <sz val="6"/>
      <name val="Times New Roman"/>
      <family val="1"/>
    </font>
    <font>
      <sz val="14.5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0" fillId="33" borderId="10" xfId="0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173" fontId="12" fillId="0" borderId="10" xfId="0" applyNumberFormat="1" applyFont="1" applyFill="1" applyBorder="1" applyAlignment="1">
      <alignment horizontal="center"/>
    </xf>
    <xf numFmtId="174" fontId="12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173" fontId="12" fillId="34" borderId="10" xfId="0" applyNumberFormat="1" applyFont="1" applyFill="1" applyBorder="1" applyAlignment="1">
      <alignment horizontal="center"/>
    </xf>
    <xf numFmtId="174" fontId="12" fillId="34" borderId="10" xfId="0" applyNumberFormat="1" applyFont="1" applyFill="1" applyBorder="1" applyAlignment="1">
      <alignment horizontal="center"/>
    </xf>
    <xf numFmtId="172" fontId="3" fillId="34" borderId="10" xfId="0" applyNumberFormat="1" applyFont="1" applyFill="1" applyBorder="1" applyAlignment="1">
      <alignment horizontal="center"/>
    </xf>
    <xf numFmtId="172" fontId="3" fillId="34" borderId="1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2" fillId="34" borderId="11" xfId="0" applyFont="1" applyFill="1" applyBorder="1" applyAlignment="1">
      <alignment horizontal="center"/>
    </xf>
    <xf numFmtId="173" fontId="12" fillId="34" borderId="11" xfId="0" applyNumberFormat="1" applyFont="1" applyFill="1" applyBorder="1" applyAlignment="1">
      <alignment horizontal="center"/>
    </xf>
    <xf numFmtId="174" fontId="12" fillId="34" borderId="11" xfId="0" applyNumberFormat="1" applyFont="1" applyFill="1" applyBorder="1" applyAlignment="1">
      <alignment horizontal="center"/>
    </xf>
    <xf numFmtId="172" fontId="3" fillId="34" borderId="11" xfId="0" applyNumberFormat="1" applyFont="1" applyFill="1" applyBorder="1" applyAlignment="1">
      <alignment horizontal="center"/>
    </xf>
    <xf numFmtId="172" fontId="3" fillId="34" borderId="13" xfId="0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1</xdr:row>
      <xdr:rowOff>19050</xdr:rowOff>
    </xdr:from>
    <xdr:to>
      <xdr:col>5</xdr:col>
      <xdr:colOff>352425</xdr:colOff>
      <xdr:row>2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"/>
          <a:ext cx="581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115" zoomScaleNormal="115" zoomScalePageLayoutView="0" workbookViewId="0" topLeftCell="A2">
      <selection activeCell="A5" sqref="A5:J5"/>
    </sheetView>
  </sheetViews>
  <sheetFormatPr defaultColWidth="9.140625" defaultRowHeight="15"/>
  <cols>
    <col min="1" max="1" width="6.421875" style="1" customWidth="1"/>
    <col min="2" max="2" width="5.8515625" style="1" customWidth="1"/>
    <col min="3" max="3" width="12.57421875" style="1" bestFit="1" customWidth="1"/>
    <col min="4" max="4" width="9.28125" style="1" customWidth="1"/>
    <col min="5" max="5" width="8.7109375" style="1" customWidth="1"/>
    <col min="6" max="6" width="8.8515625" style="1" customWidth="1"/>
    <col min="7" max="8" width="9.57421875" style="1" customWidth="1"/>
    <col min="9" max="9" width="9.00390625" style="1" customWidth="1"/>
    <col min="10" max="10" width="8.7109375" style="1" customWidth="1"/>
    <col min="11" max="16384" width="9.140625" style="1" customWidth="1"/>
  </cols>
  <sheetData>
    <row r="1" spans="1:10" ht="28.5" customHeight="1" hidden="1">
      <c r="A1" s="22"/>
      <c r="B1" s="23"/>
      <c r="C1" s="23"/>
      <c r="D1" s="23"/>
      <c r="E1" s="23"/>
      <c r="F1" s="23"/>
      <c r="G1" s="23"/>
      <c r="H1" s="23"/>
      <c r="I1" s="23"/>
      <c r="J1" s="23"/>
    </row>
    <row r="2" spans="1:10" ht="38.25" customHeight="1">
      <c r="A2" s="21" t="s">
        <v>0</v>
      </c>
      <c r="B2" s="21"/>
      <c r="C2" s="21"/>
      <c r="D2" s="21"/>
      <c r="F2" s="3"/>
      <c r="G2" s="21" t="s">
        <v>1</v>
      </c>
      <c r="H2" s="21"/>
      <c r="I2" s="21"/>
      <c r="J2" s="21"/>
    </row>
    <row r="3" spans="1:10" ht="18.7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2.75" customHeight="1">
      <c r="A4" s="26" t="s">
        <v>8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7.25" customHeight="1">
      <c r="A5" s="24" t="s">
        <v>12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7.5" customHeight="1" hidden="1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ht="18.75" hidden="1">
      <c r="A7" s="4"/>
      <c r="B7" s="4"/>
      <c r="C7" s="4"/>
      <c r="D7" s="5"/>
      <c r="E7" s="5"/>
      <c r="F7" s="5"/>
      <c r="G7" s="5"/>
      <c r="H7" s="6"/>
      <c r="I7" s="4"/>
      <c r="J7" s="4"/>
    </row>
    <row r="8" spans="1:10" ht="15" hidden="1">
      <c r="A8" s="7"/>
      <c r="B8" s="7"/>
      <c r="C8" s="7"/>
      <c r="D8" s="8">
        <v>0.08333333333333333</v>
      </c>
      <c r="E8" s="8">
        <v>0.06944444444444443</v>
      </c>
      <c r="F8" s="8"/>
      <c r="G8" s="8"/>
      <c r="H8" s="8">
        <v>0.06944444444444443</v>
      </c>
      <c r="I8" s="8"/>
      <c r="J8" s="8">
        <v>0.06944444444444443</v>
      </c>
    </row>
    <row r="9" spans="1:10" ht="33" customHeight="1">
      <c r="A9" s="2" t="s">
        <v>13</v>
      </c>
      <c r="B9" s="2" t="s">
        <v>11</v>
      </c>
      <c r="C9" s="2" t="s">
        <v>14</v>
      </c>
      <c r="D9" s="2" t="s">
        <v>9</v>
      </c>
      <c r="E9" s="9" t="s">
        <v>3</v>
      </c>
      <c r="F9" s="9" t="s">
        <v>4</v>
      </c>
      <c r="G9" s="9" t="s">
        <v>5</v>
      </c>
      <c r="H9" s="9" t="s">
        <v>6</v>
      </c>
      <c r="I9" s="9" t="s">
        <v>10</v>
      </c>
      <c r="J9" s="2" t="s">
        <v>7</v>
      </c>
    </row>
    <row r="10" spans="1:10" ht="18.75">
      <c r="A10" s="10">
        <v>1</v>
      </c>
      <c r="B10" s="11">
        <v>42852</v>
      </c>
      <c r="C10" s="12" t="str">
        <f>T("27 апреля")</f>
        <v>27 апреля</v>
      </c>
      <c r="D10" s="13">
        <f aca="true" t="shared" si="0" ref="D10:D37">F10-$D$8</f>
        <v>0.14097222222222222</v>
      </c>
      <c r="E10" s="13">
        <f aca="true" t="shared" si="1" ref="E10:E37">F10-$E$8</f>
        <v>0.15486111111111112</v>
      </c>
      <c r="F10" s="13">
        <v>0.22430555555555556</v>
      </c>
      <c r="G10" s="13">
        <v>0.5555555555555556</v>
      </c>
      <c r="H10" s="13">
        <f>I10-$J$8</f>
        <v>0.7791666666666667</v>
      </c>
      <c r="I10" s="13">
        <v>0.8486111111111111</v>
      </c>
      <c r="J10" s="14">
        <f aca="true" t="shared" si="2" ref="J10:J34">I10+$J$8</f>
        <v>0.9180555555555555</v>
      </c>
    </row>
    <row r="11" spans="1:10" ht="18.75">
      <c r="A11" s="15">
        <v>2</v>
      </c>
      <c r="B11" s="16">
        <v>42853</v>
      </c>
      <c r="C11" s="17" t="str">
        <f>T("28 апреля")</f>
        <v>28 апреля</v>
      </c>
      <c r="D11" s="18">
        <f t="shared" si="0"/>
        <v>0.13958333333333334</v>
      </c>
      <c r="E11" s="18">
        <f t="shared" si="1"/>
        <v>0.15347222222222223</v>
      </c>
      <c r="F11" s="18">
        <v>0.22291666666666665</v>
      </c>
      <c r="G11" s="18">
        <v>0.5555555555555556</v>
      </c>
      <c r="H11" s="18">
        <f>I11-$J$8</f>
        <v>0.7805555555555556</v>
      </c>
      <c r="I11" s="18">
        <v>0.85</v>
      </c>
      <c r="J11" s="19">
        <f t="shared" si="2"/>
        <v>0.9194444444444444</v>
      </c>
    </row>
    <row r="12" spans="1:10" ht="18.75">
      <c r="A12" s="10">
        <v>3</v>
      </c>
      <c r="B12" s="11">
        <v>42854</v>
      </c>
      <c r="C12" s="12" t="str">
        <f>T("29 апреля")</f>
        <v>29 апреля</v>
      </c>
      <c r="D12" s="13">
        <f t="shared" si="0"/>
        <v>0.13819444444444445</v>
      </c>
      <c r="E12" s="13">
        <f t="shared" si="1"/>
        <v>0.15208333333333335</v>
      </c>
      <c r="F12" s="13">
        <v>0.22152777777777777</v>
      </c>
      <c r="G12" s="13">
        <v>0.5555555555555556</v>
      </c>
      <c r="H12" s="13">
        <f>I12-$J$8</f>
        <v>0.7819444444444444</v>
      </c>
      <c r="I12" s="13">
        <v>0.8513888888888889</v>
      </c>
      <c r="J12" s="14">
        <f t="shared" si="2"/>
        <v>0.9208333333333333</v>
      </c>
    </row>
    <row r="13" spans="1:10" ht="18.75">
      <c r="A13" s="10">
        <v>4</v>
      </c>
      <c r="B13" s="11">
        <v>42855</v>
      </c>
      <c r="C13" s="12" t="str">
        <f>T("30 апреля")</f>
        <v>30 апреля</v>
      </c>
      <c r="D13" s="13">
        <f t="shared" si="0"/>
        <v>0.13680555555555557</v>
      </c>
      <c r="E13" s="13">
        <f t="shared" si="1"/>
        <v>0.15069444444444446</v>
      </c>
      <c r="F13" s="13">
        <v>0.22013888888888888</v>
      </c>
      <c r="G13" s="13">
        <v>0.5555555555555556</v>
      </c>
      <c r="H13" s="13">
        <f aca="true" t="shared" si="3" ref="H13:H37">I13-$J$8</f>
        <v>0.7833333333333333</v>
      </c>
      <c r="I13" s="13">
        <v>0.8527777777777777</v>
      </c>
      <c r="J13" s="14">
        <f t="shared" si="2"/>
        <v>0.9222222222222222</v>
      </c>
    </row>
    <row r="14" spans="1:10" ht="18.75">
      <c r="A14" s="10">
        <v>5</v>
      </c>
      <c r="B14" s="11">
        <v>42856</v>
      </c>
      <c r="C14" s="12" t="str">
        <f>T("1 май")</f>
        <v>1 май</v>
      </c>
      <c r="D14" s="13">
        <f t="shared" si="0"/>
        <v>0.13472222222222224</v>
      </c>
      <c r="E14" s="13">
        <f t="shared" si="1"/>
        <v>0.14861111111111114</v>
      </c>
      <c r="F14" s="13">
        <v>0.21805555555555556</v>
      </c>
      <c r="G14" s="13">
        <v>0.5555555555555556</v>
      </c>
      <c r="H14" s="13">
        <f t="shared" si="3"/>
        <v>0.7847222222222222</v>
      </c>
      <c r="I14" s="13">
        <v>0.8541666666666666</v>
      </c>
      <c r="J14" s="14">
        <f t="shared" si="2"/>
        <v>0.923611111111111</v>
      </c>
    </row>
    <row r="15" spans="1:10" ht="18.75">
      <c r="A15" s="10">
        <v>6</v>
      </c>
      <c r="B15" s="11">
        <v>42857</v>
      </c>
      <c r="C15" s="12" t="str">
        <f>T("2 май")</f>
        <v>2 май</v>
      </c>
      <c r="D15" s="13">
        <f t="shared" si="0"/>
        <v>0.13333333333333336</v>
      </c>
      <c r="E15" s="13">
        <f t="shared" si="1"/>
        <v>0.14722222222222225</v>
      </c>
      <c r="F15" s="13">
        <v>0.21666666666666667</v>
      </c>
      <c r="G15" s="13">
        <v>0.5555555555555556</v>
      </c>
      <c r="H15" s="13">
        <f t="shared" si="3"/>
        <v>0.7861111111111112</v>
      </c>
      <c r="I15" s="13">
        <v>0.8555555555555556</v>
      </c>
      <c r="J15" s="14">
        <f t="shared" si="2"/>
        <v>0.925</v>
      </c>
    </row>
    <row r="16" spans="1:10" ht="18.75">
      <c r="A16" s="10">
        <v>7</v>
      </c>
      <c r="B16" s="11">
        <v>42858</v>
      </c>
      <c r="C16" s="12" t="str">
        <f>T("3 май")</f>
        <v>3 май</v>
      </c>
      <c r="D16" s="13">
        <f t="shared" si="0"/>
        <v>0.13194444444444448</v>
      </c>
      <c r="E16" s="13">
        <f t="shared" si="1"/>
        <v>0.14583333333333337</v>
      </c>
      <c r="F16" s="13">
        <v>0.2152777777777778</v>
      </c>
      <c r="G16" s="13">
        <v>0.5555555555555556</v>
      </c>
      <c r="H16" s="13">
        <f t="shared" si="3"/>
        <v>0.7875</v>
      </c>
      <c r="I16" s="13">
        <v>0.8569444444444444</v>
      </c>
      <c r="J16" s="14">
        <f t="shared" si="2"/>
        <v>0.9263888888888888</v>
      </c>
    </row>
    <row r="17" spans="1:10" ht="18.75">
      <c r="A17" s="10">
        <v>8</v>
      </c>
      <c r="B17" s="11">
        <v>42859</v>
      </c>
      <c r="C17" s="12" t="str">
        <f>T("4 май")</f>
        <v>4 май</v>
      </c>
      <c r="D17" s="13">
        <f t="shared" si="0"/>
        <v>0.1305555555555556</v>
      </c>
      <c r="E17" s="13">
        <f t="shared" si="1"/>
        <v>0.1444444444444445</v>
      </c>
      <c r="F17" s="13">
        <v>0.2138888888888889</v>
      </c>
      <c r="G17" s="13">
        <v>0.5555555555555556</v>
      </c>
      <c r="H17" s="13">
        <f t="shared" si="3"/>
        <v>0.788888888888889</v>
      </c>
      <c r="I17" s="13">
        <v>0.8583333333333334</v>
      </c>
      <c r="J17" s="14">
        <f t="shared" si="2"/>
        <v>0.9277777777777778</v>
      </c>
    </row>
    <row r="18" spans="1:10" ht="18.75">
      <c r="A18" s="15">
        <v>9</v>
      </c>
      <c r="B18" s="16">
        <v>42860</v>
      </c>
      <c r="C18" s="17" t="str">
        <f>T("5 май")</f>
        <v>5 май</v>
      </c>
      <c r="D18" s="18">
        <f t="shared" si="0"/>
        <v>0.12916666666666665</v>
      </c>
      <c r="E18" s="18">
        <f t="shared" si="1"/>
        <v>0.14305555555555555</v>
      </c>
      <c r="F18" s="18">
        <v>0.2125</v>
      </c>
      <c r="G18" s="18">
        <v>0.5555555555555556</v>
      </c>
      <c r="H18" s="18">
        <f t="shared" si="3"/>
        <v>0.7902777777777777</v>
      </c>
      <c r="I18" s="18">
        <v>0.8597222222222222</v>
      </c>
      <c r="J18" s="19">
        <f t="shared" si="2"/>
        <v>0.9291666666666666</v>
      </c>
    </row>
    <row r="19" spans="1:10" ht="18.75">
      <c r="A19" s="10">
        <v>10</v>
      </c>
      <c r="B19" s="11">
        <v>42861</v>
      </c>
      <c r="C19" s="12" t="str">
        <f>T("6 май")</f>
        <v>6 май</v>
      </c>
      <c r="D19" s="13">
        <f t="shared" si="0"/>
        <v>0.12777777777777777</v>
      </c>
      <c r="E19" s="13">
        <f t="shared" si="1"/>
        <v>0.14166666666666666</v>
      </c>
      <c r="F19" s="13">
        <v>0.2111111111111111</v>
      </c>
      <c r="G19" s="13">
        <v>0.5555555555555556</v>
      </c>
      <c r="H19" s="13">
        <f t="shared" si="3"/>
        <v>0.7916666666666667</v>
      </c>
      <c r="I19" s="13">
        <v>0.8611111111111112</v>
      </c>
      <c r="J19" s="14">
        <f t="shared" si="2"/>
        <v>0.9305555555555556</v>
      </c>
    </row>
    <row r="20" spans="1:10" ht="18.75">
      <c r="A20" s="10">
        <v>11</v>
      </c>
      <c r="B20" s="11">
        <v>42862</v>
      </c>
      <c r="C20" s="12" t="str">
        <f>T("7 май")</f>
        <v>7 май</v>
      </c>
      <c r="D20" s="13">
        <f t="shared" si="0"/>
        <v>0.12638888888888888</v>
      </c>
      <c r="E20" s="13">
        <f t="shared" si="1"/>
        <v>0.14027777777777778</v>
      </c>
      <c r="F20" s="13">
        <v>0.20972222222222223</v>
      </c>
      <c r="G20" s="13">
        <v>0.5555555555555556</v>
      </c>
      <c r="H20" s="13">
        <f t="shared" si="3"/>
        <v>0.7930555555555555</v>
      </c>
      <c r="I20" s="13">
        <v>0.8624999999999999</v>
      </c>
      <c r="J20" s="14">
        <f t="shared" si="2"/>
        <v>0.9319444444444444</v>
      </c>
    </row>
    <row r="21" spans="1:10" ht="18.75">
      <c r="A21" s="10">
        <v>12</v>
      </c>
      <c r="B21" s="11">
        <v>42863</v>
      </c>
      <c r="C21" s="12" t="str">
        <f>T("8 май")</f>
        <v>8 май</v>
      </c>
      <c r="D21" s="13">
        <f t="shared" si="0"/>
        <v>0.125</v>
      </c>
      <c r="E21" s="13">
        <f t="shared" si="1"/>
        <v>0.1388888888888889</v>
      </c>
      <c r="F21" s="13">
        <v>0.20833333333333334</v>
      </c>
      <c r="G21" s="13">
        <v>0.5555555555555556</v>
      </c>
      <c r="H21" s="13">
        <f t="shared" si="3"/>
        <v>0.79375</v>
      </c>
      <c r="I21" s="13">
        <v>0.8631944444444444</v>
      </c>
      <c r="J21" s="14">
        <f t="shared" si="2"/>
        <v>0.9326388888888888</v>
      </c>
    </row>
    <row r="22" spans="1:10" ht="18.75">
      <c r="A22" s="10">
        <v>13</v>
      </c>
      <c r="B22" s="11">
        <v>42864</v>
      </c>
      <c r="C22" s="12" t="str">
        <f>T("9 май")</f>
        <v>9 май</v>
      </c>
      <c r="D22" s="13">
        <f t="shared" si="0"/>
        <v>0.12361111111111113</v>
      </c>
      <c r="E22" s="13">
        <f t="shared" si="1"/>
        <v>0.1375</v>
      </c>
      <c r="F22" s="13">
        <v>0.20694444444444446</v>
      </c>
      <c r="G22" s="13">
        <v>0.5555555555555556</v>
      </c>
      <c r="H22" s="13">
        <f t="shared" si="3"/>
        <v>0.795138888888889</v>
      </c>
      <c r="I22" s="13">
        <v>0.8645833333333334</v>
      </c>
      <c r="J22" s="14">
        <f t="shared" si="2"/>
        <v>0.9340277777777778</v>
      </c>
    </row>
    <row r="23" spans="1:10" ht="18.75">
      <c r="A23" s="10">
        <v>14</v>
      </c>
      <c r="B23" s="11">
        <v>42865</v>
      </c>
      <c r="C23" s="12" t="str">
        <f>T("10 май")</f>
        <v>10 май</v>
      </c>
      <c r="D23" s="13">
        <f t="shared" si="0"/>
        <v>0.12222222222222225</v>
      </c>
      <c r="E23" s="13">
        <f t="shared" si="1"/>
        <v>0.13611111111111113</v>
      </c>
      <c r="F23" s="13">
        <v>0.20555555555555557</v>
      </c>
      <c r="G23" s="13">
        <v>0.5555555555555556</v>
      </c>
      <c r="H23" s="13">
        <f t="shared" si="3"/>
        <v>0.7965277777777778</v>
      </c>
      <c r="I23" s="13">
        <v>0.8659722222222223</v>
      </c>
      <c r="J23" s="14">
        <f t="shared" si="2"/>
        <v>0.9354166666666667</v>
      </c>
    </row>
    <row r="24" spans="1:10" ht="18.75">
      <c r="A24" s="10">
        <v>15</v>
      </c>
      <c r="B24" s="11">
        <v>42866</v>
      </c>
      <c r="C24" s="12" t="str">
        <f>T("11 май")</f>
        <v>11 май</v>
      </c>
      <c r="D24" s="13">
        <f t="shared" si="0"/>
        <v>0.12083333333333336</v>
      </c>
      <c r="E24" s="13">
        <f t="shared" si="1"/>
        <v>0.13472222222222224</v>
      </c>
      <c r="F24" s="13">
        <v>0.2041666666666667</v>
      </c>
      <c r="G24" s="13">
        <v>0.5555555555555556</v>
      </c>
      <c r="H24" s="13">
        <f t="shared" si="3"/>
        <v>0.7979166666666667</v>
      </c>
      <c r="I24" s="13">
        <v>0.8673611111111111</v>
      </c>
      <c r="J24" s="14">
        <f t="shared" si="2"/>
        <v>0.9368055555555556</v>
      </c>
    </row>
    <row r="25" spans="1:10" ht="18.75">
      <c r="A25" s="15">
        <v>16</v>
      </c>
      <c r="B25" s="16">
        <v>42867</v>
      </c>
      <c r="C25" s="17" t="str">
        <f>T("12 май")</f>
        <v>12 май</v>
      </c>
      <c r="D25" s="18">
        <f t="shared" si="0"/>
        <v>0.11944444444444448</v>
      </c>
      <c r="E25" s="18">
        <f t="shared" si="1"/>
        <v>0.13333333333333336</v>
      </c>
      <c r="F25" s="18">
        <v>0.2027777777777778</v>
      </c>
      <c r="G25" s="18">
        <v>0.5555555555555556</v>
      </c>
      <c r="H25" s="18">
        <f t="shared" si="3"/>
        <v>0.7993055555555556</v>
      </c>
      <c r="I25" s="18">
        <v>0.86875</v>
      </c>
      <c r="J25" s="19">
        <f t="shared" si="2"/>
        <v>0.9381944444444444</v>
      </c>
    </row>
    <row r="26" spans="1:10" ht="18.75">
      <c r="A26" s="10">
        <v>17</v>
      </c>
      <c r="B26" s="11">
        <v>42868</v>
      </c>
      <c r="C26" s="12" t="str">
        <f>T("13 май")</f>
        <v>13 май</v>
      </c>
      <c r="D26" s="13">
        <f t="shared" si="0"/>
        <v>0.11805555555555554</v>
      </c>
      <c r="E26" s="13">
        <f t="shared" si="1"/>
        <v>0.13194444444444442</v>
      </c>
      <c r="F26" s="13">
        <v>0.20138888888888887</v>
      </c>
      <c r="G26" s="13">
        <v>0.5555555555555556</v>
      </c>
      <c r="H26" s="13">
        <f t="shared" si="3"/>
        <v>0.8006944444444445</v>
      </c>
      <c r="I26" s="13">
        <v>0.8701388888888889</v>
      </c>
      <c r="J26" s="14">
        <f t="shared" si="2"/>
        <v>0.9395833333333333</v>
      </c>
    </row>
    <row r="27" spans="1:10" ht="18.75">
      <c r="A27" s="10">
        <v>18</v>
      </c>
      <c r="B27" s="11">
        <v>42869</v>
      </c>
      <c r="C27" s="12" t="str">
        <f>T("14 май")</f>
        <v>14 май</v>
      </c>
      <c r="D27" s="13">
        <f t="shared" si="0"/>
        <v>0.1173611111111111</v>
      </c>
      <c r="E27" s="13">
        <f t="shared" si="1"/>
        <v>0.13124999999999998</v>
      </c>
      <c r="F27" s="13">
        <v>0.20069444444444443</v>
      </c>
      <c r="G27" s="13">
        <v>0.5555555555555556</v>
      </c>
      <c r="H27" s="13">
        <f t="shared" si="3"/>
        <v>0.8020833333333334</v>
      </c>
      <c r="I27" s="13">
        <v>0.8715277777777778</v>
      </c>
      <c r="J27" s="14">
        <f t="shared" si="2"/>
        <v>0.9409722222222222</v>
      </c>
    </row>
    <row r="28" spans="1:10" ht="18.75">
      <c r="A28" s="10">
        <v>19</v>
      </c>
      <c r="B28" s="11">
        <v>42870</v>
      </c>
      <c r="C28" s="12" t="str">
        <f>T("15 май")</f>
        <v>15 май</v>
      </c>
      <c r="D28" s="13">
        <f t="shared" si="0"/>
        <v>0.11597222222222221</v>
      </c>
      <c r="E28" s="13">
        <f t="shared" si="1"/>
        <v>0.1298611111111111</v>
      </c>
      <c r="F28" s="13">
        <v>0.19930555555555554</v>
      </c>
      <c r="G28" s="13">
        <v>0.5555555555555556</v>
      </c>
      <c r="H28" s="13">
        <f t="shared" si="3"/>
        <v>0.8027777777777778</v>
      </c>
      <c r="I28" s="13">
        <v>0.8722222222222222</v>
      </c>
      <c r="J28" s="14">
        <f t="shared" si="2"/>
        <v>0.9416666666666667</v>
      </c>
    </row>
    <row r="29" spans="1:10" ht="18.75">
      <c r="A29" s="10">
        <v>20</v>
      </c>
      <c r="B29" s="11">
        <v>42871</v>
      </c>
      <c r="C29" s="12" t="str">
        <f>T("16 май")</f>
        <v>16 май</v>
      </c>
      <c r="D29" s="13">
        <f t="shared" si="0"/>
        <v>0.11458333333333333</v>
      </c>
      <c r="E29" s="13">
        <f t="shared" si="1"/>
        <v>0.1284722222222222</v>
      </c>
      <c r="F29" s="13">
        <v>0.19791666666666666</v>
      </c>
      <c r="G29" s="13">
        <v>0.5555555555555556</v>
      </c>
      <c r="H29" s="13">
        <f t="shared" si="3"/>
        <v>0.8041666666666666</v>
      </c>
      <c r="I29" s="13">
        <v>0.873611111111111</v>
      </c>
      <c r="J29" s="14">
        <f t="shared" si="2"/>
        <v>0.9430555555555554</v>
      </c>
    </row>
    <row r="30" spans="1:10" ht="18.75">
      <c r="A30" s="10">
        <v>21</v>
      </c>
      <c r="B30" s="11">
        <v>42872</v>
      </c>
      <c r="C30" s="12" t="str">
        <f>T("17 май")</f>
        <v>17 май</v>
      </c>
      <c r="D30" s="13">
        <f t="shared" si="0"/>
        <v>0.11319444444444444</v>
      </c>
      <c r="E30" s="13">
        <f t="shared" si="1"/>
        <v>0.12708333333333333</v>
      </c>
      <c r="F30" s="13">
        <v>0.19652777777777777</v>
      </c>
      <c r="G30" s="13">
        <v>0.5555555555555556</v>
      </c>
      <c r="H30" s="13">
        <f t="shared" si="3"/>
        <v>0.8055555555555556</v>
      </c>
      <c r="I30" s="13">
        <v>0.875</v>
      </c>
      <c r="J30" s="14">
        <f t="shared" si="2"/>
        <v>0.9444444444444444</v>
      </c>
    </row>
    <row r="31" spans="1:10" ht="18.75">
      <c r="A31" s="10">
        <v>22</v>
      </c>
      <c r="B31" s="11">
        <v>42873</v>
      </c>
      <c r="C31" s="12" t="str">
        <f>T("18 май")</f>
        <v>18 май</v>
      </c>
      <c r="D31" s="13">
        <f t="shared" si="0"/>
        <v>0.1125</v>
      </c>
      <c r="E31" s="13">
        <f t="shared" si="1"/>
        <v>0.12638888888888888</v>
      </c>
      <c r="F31" s="13">
        <v>0.19583333333333333</v>
      </c>
      <c r="G31" s="13">
        <v>0.5555555555555556</v>
      </c>
      <c r="H31" s="13">
        <f t="shared" si="3"/>
        <v>0.8069444444444446</v>
      </c>
      <c r="I31" s="13">
        <v>0.876388888888889</v>
      </c>
      <c r="J31" s="14">
        <f t="shared" si="2"/>
        <v>0.9458333333333334</v>
      </c>
    </row>
    <row r="32" spans="1:10" ht="18.75">
      <c r="A32" s="15">
        <v>23</v>
      </c>
      <c r="B32" s="16">
        <v>42874</v>
      </c>
      <c r="C32" s="17" t="str">
        <f>T("19 май")</f>
        <v>19 май</v>
      </c>
      <c r="D32" s="18">
        <f t="shared" si="0"/>
        <v>0.11111111111111112</v>
      </c>
      <c r="E32" s="18">
        <f t="shared" si="1"/>
        <v>0.125</v>
      </c>
      <c r="F32" s="18">
        <v>0.19444444444444445</v>
      </c>
      <c r="G32" s="18">
        <v>0.5555555555555556</v>
      </c>
      <c r="H32" s="18">
        <f t="shared" si="3"/>
        <v>0.8083333333333333</v>
      </c>
      <c r="I32" s="18">
        <v>0.8777777777777778</v>
      </c>
      <c r="J32" s="19">
        <f t="shared" si="2"/>
        <v>0.9472222222222222</v>
      </c>
    </row>
    <row r="33" spans="1:10" ht="18.75">
      <c r="A33" s="10">
        <v>24</v>
      </c>
      <c r="B33" s="11">
        <v>42875</v>
      </c>
      <c r="C33" s="12" t="str">
        <f>T("20 май")</f>
        <v>20 май</v>
      </c>
      <c r="D33" s="13">
        <f t="shared" si="0"/>
        <v>0.10972222222222221</v>
      </c>
      <c r="E33" s="13">
        <f t="shared" si="1"/>
        <v>0.1236111111111111</v>
      </c>
      <c r="F33" s="13">
        <v>0.19305555555555554</v>
      </c>
      <c r="G33" s="13">
        <v>0.5555555555555556</v>
      </c>
      <c r="H33" s="13">
        <f t="shared" si="3"/>
        <v>0.8090277777777778</v>
      </c>
      <c r="I33" s="13">
        <v>0.8784722222222222</v>
      </c>
      <c r="J33" s="14">
        <f t="shared" si="2"/>
        <v>0.9479166666666666</v>
      </c>
    </row>
    <row r="34" spans="1:10" ht="18.75">
      <c r="A34" s="10">
        <v>25</v>
      </c>
      <c r="B34" s="11">
        <v>42876</v>
      </c>
      <c r="C34" s="12" t="str">
        <f>T("21 май")</f>
        <v>21 май</v>
      </c>
      <c r="D34" s="13">
        <f t="shared" si="0"/>
        <v>0.10902777777777779</v>
      </c>
      <c r="E34" s="13">
        <f t="shared" si="1"/>
        <v>0.12291666666666669</v>
      </c>
      <c r="F34" s="13">
        <v>0.19236111111111112</v>
      </c>
      <c r="G34" s="13">
        <v>0.5555555555555556</v>
      </c>
      <c r="H34" s="13">
        <f t="shared" si="3"/>
        <v>0.8104166666666667</v>
      </c>
      <c r="I34" s="13">
        <v>0.8798611111111111</v>
      </c>
      <c r="J34" s="14">
        <f t="shared" si="2"/>
        <v>0.9493055555555555</v>
      </c>
    </row>
    <row r="35" spans="1:10" ht="18.75">
      <c r="A35" s="10">
        <v>26</v>
      </c>
      <c r="B35" s="11">
        <v>42877</v>
      </c>
      <c r="C35" s="12" t="str">
        <f>T("22 май")</f>
        <v>22 май</v>
      </c>
      <c r="D35" s="13">
        <f t="shared" si="0"/>
        <v>0.10763888888888888</v>
      </c>
      <c r="E35" s="13">
        <f t="shared" si="1"/>
        <v>0.12152777777777778</v>
      </c>
      <c r="F35" s="13">
        <v>0.1909722222222222</v>
      </c>
      <c r="G35" s="13">
        <v>0.5555555555555556</v>
      </c>
      <c r="H35" s="13">
        <f t="shared" si="3"/>
        <v>0.8118055555555556</v>
      </c>
      <c r="I35" s="13">
        <v>0.88125</v>
      </c>
      <c r="J35" s="14">
        <f>I35+$J$8</f>
        <v>0.9506944444444444</v>
      </c>
    </row>
    <row r="36" spans="1:10" ht="18.75">
      <c r="A36" s="10">
        <v>27</v>
      </c>
      <c r="B36" s="11">
        <v>42878</v>
      </c>
      <c r="C36" s="12" t="str">
        <f>T("23 май")</f>
        <v>23 май</v>
      </c>
      <c r="D36" s="13">
        <f t="shared" si="0"/>
        <v>0.10694444444444444</v>
      </c>
      <c r="E36" s="13">
        <f t="shared" si="1"/>
        <v>0.12083333333333333</v>
      </c>
      <c r="F36" s="13">
        <v>0.19027777777777777</v>
      </c>
      <c r="G36" s="13">
        <v>0.5555555555555556</v>
      </c>
      <c r="H36" s="13">
        <f t="shared" si="3"/>
        <v>0.8125000000000001</v>
      </c>
      <c r="I36" s="13">
        <v>0.8819444444444445</v>
      </c>
      <c r="J36" s="14">
        <f>I36+$J$8</f>
        <v>0.951388888888889</v>
      </c>
    </row>
    <row r="37" spans="1:10" ht="18.75">
      <c r="A37" s="10">
        <v>28</v>
      </c>
      <c r="B37" s="11">
        <v>42879</v>
      </c>
      <c r="C37" s="12" t="str">
        <f>T("24 май")</f>
        <v>24 май</v>
      </c>
      <c r="D37" s="13">
        <f t="shared" si="0"/>
        <v>0.10625</v>
      </c>
      <c r="E37" s="13">
        <f t="shared" si="1"/>
        <v>0.12013888888888889</v>
      </c>
      <c r="F37" s="13">
        <v>0.18958333333333333</v>
      </c>
      <c r="G37" s="13">
        <v>0.5555555555555556</v>
      </c>
      <c r="H37" s="13">
        <f t="shared" si="3"/>
        <v>0.8138888888888889</v>
      </c>
      <c r="I37" s="13">
        <v>0.8833333333333333</v>
      </c>
      <c r="J37" s="14">
        <f>I37+$J$8</f>
        <v>0.9527777777777777</v>
      </c>
    </row>
    <row r="38" spans="1:10" ht="18.75">
      <c r="A38" s="10">
        <v>29</v>
      </c>
      <c r="B38" s="11">
        <v>42880</v>
      </c>
      <c r="C38" s="12" t="str">
        <f>T("25 май")</f>
        <v>25 май</v>
      </c>
      <c r="D38" s="13">
        <f>F38-$D$8</f>
        <v>0.10486111111111111</v>
      </c>
      <c r="E38" s="13">
        <f>F38-$E$8</f>
        <v>0.11875000000000001</v>
      </c>
      <c r="F38" s="13">
        <v>0.18819444444444444</v>
      </c>
      <c r="G38" s="13">
        <v>0.5555555555555556</v>
      </c>
      <c r="H38" s="13">
        <f>I38-$J$8</f>
        <v>0.8145833333333333</v>
      </c>
      <c r="I38" s="13">
        <v>0.8840277777777777</v>
      </c>
      <c r="J38" s="14">
        <f>I38+$J$8</f>
        <v>0.9534722222222222</v>
      </c>
    </row>
    <row r="39" spans="1:10" ht="19.5" thickBot="1">
      <c r="A39" s="27">
        <v>30</v>
      </c>
      <c r="B39" s="28">
        <v>42881</v>
      </c>
      <c r="C39" s="29" t="str">
        <f>T("26 май")</f>
        <v>26 май</v>
      </c>
      <c r="D39" s="30">
        <f>F39-$D$8</f>
        <v>0.10347222222222223</v>
      </c>
      <c r="E39" s="30">
        <f>F39-$E$8</f>
        <v>0.11736111111111112</v>
      </c>
      <c r="F39" s="30">
        <v>0.18680555555555556</v>
      </c>
      <c r="G39" s="30">
        <v>0.5555555555555556</v>
      </c>
      <c r="H39" s="30">
        <f>I39-$J$8</f>
        <v>0.8159722222222222</v>
      </c>
      <c r="I39" s="30">
        <v>0.8854166666666666</v>
      </c>
      <c r="J39" s="31">
        <f>I39+$J$8</f>
        <v>0.954861111111111</v>
      </c>
    </row>
    <row r="40" spans="1:10" ht="14.25" customHeight="1">
      <c r="A40" s="32" t="s">
        <v>15</v>
      </c>
      <c r="B40" s="33"/>
      <c r="C40" s="33"/>
      <c r="D40" s="33"/>
      <c r="E40" s="33"/>
      <c r="F40" s="33"/>
      <c r="G40" s="33"/>
      <c r="H40" s="33"/>
      <c r="I40" s="33"/>
      <c r="J40" s="34"/>
    </row>
    <row r="41" spans="1:10" ht="15" customHeight="1" thickBot="1">
      <c r="A41" s="35" t="s">
        <v>16</v>
      </c>
      <c r="B41" s="36"/>
      <c r="C41" s="36"/>
      <c r="D41" s="36"/>
      <c r="E41" s="36"/>
      <c r="F41" s="36"/>
      <c r="G41" s="36"/>
      <c r="H41" s="36"/>
      <c r="I41" s="36"/>
      <c r="J41" s="37"/>
    </row>
    <row r="42" spans="1:10" ht="15">
      <c r="A42" s="20"/>
      <c r="B42" s="20"/>
      <c r="C42" s="20"/>
      <c r="D42" s="20"/>
      <c r="E42" s="20"/>
      <c r="F42" s="20"/>
      <c r="G42" s="20"/>
      <c r="H42" s="20"/>
      <c r="I42" s="20"/>
      <c r="J42" s="20"/>
    </row>
  </sheetData>
  <sheetProtection/>
  <mergeCells count="10">
    <mergeCell ref="G2:J2"/>
    <mergeCell ref="A2:D2"/>
    <mergeCell ref="A1:J1"/>
    <mergeCell ref="A3:J3"/>
    <mergeCell ref="A6:J6"/>
    <mergeCell ref="A5:J5"/>
    <mergeCell ref="A4:J4"/>
    <mergeCell ref="A42:J42"/>
    <mergeCell ref="A40:J40"/>
    <mergeCell ref="A41:J41"/>
  </mergeCells>
  <printOptions/>
  <pageMargins left="0.5118110236220472" right="0.5118110236220472" top="0.5511811023622047" bottom="0.5511811023622047" header="0.3149606299212598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TEST</cp:lastModifiedBy>
  <cp:lastPrinted>2017-04-25T05:52:56Z</cp:lastPrinted>
  <dcterms:created xsi:type="dcterms:W3CDTF">2015-07-30T17:10:41Z</dcterms:created>
  <dcterms:modified xsi:type="dcterms:W3CDTF">2017-05-01T05:18:33Z</dcterms:modified>
  <cp:category/>
  <cp:version/>
  <cp:contentType/>
  <cp:contentStatus/>
</cp:coreProperties>
</file>